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-21\Desktop\"/>
    </mc:Choice>
  </mc:AlternateContent>
  <bookViews>
    <workbookView xWindow="-120" yWindow="-120" windowWidth="29040" windowHeight="15840" tabRatio="598" firstSheet="1" activeTab="1"/>
  </bookViews>
  <sheets>
    <sheet name="Прайс Уфа" sheetId="74" state="hidden" r:id="rId1"/>
    <sheet name="Прайс Стерлитамак" sheetId="81" r:id="rId2"/>
  </sheets>
  <externalReferences>
    <externalReference r:id="rId3"/>
  </externalReferences>
  <definedNames>
    <definedName name="_xlnm.Print_Area" localSheetId="1">'Прайс Стерлитамак'!$A$1:$D$28</definedName>
    <definedName name="_xlnm.Print_Area" localSheetId="0">'Прайс Уфа'!$A$1:$D$28</definedName>
  </definedNames>
  <calcPr calcId="191029" refMode="R1C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81" l="1"/>
  <c r="F17" i="81" s="1"/>
  <c r="B17" i="81"/>
  <c r="A17" i="81"/>
  <c r="D16" i="81"/>
  <c r="F16" i="81" s="1"/>
  <c r="B16" i="81"/>
  <c r="B15" i="81"/>
  <c r="F14" i="81"/>
  <c r="B14" i="81"/>
  <c r="F13" i="81"/>
  <c r="B13" i="81"/>
  <c r="F12" i="81"/>
  <c r="B12" i="81"/>
  <c r="D11" i="81"/>
  <c r="B11" i="81"/>
  <c r="D10" i="81"/>
  <c r="F10" i="81" s="1"/>
  <c r="B10" i="81"/>
  <c r="D17" i="74"/>
  <c r="F17" i="74" s="1"/>
  <c r="B17" i="74"/>
  <c r="A17" i="74"/>
  <c r="D16" i="74"/>
  <c r="F16" i="74" s="1"/>
  <c r="B16" i="74"/>
  <c r="D15" i="74"/>
  <c r="B15" i="74"/>
  <c r="D14" i="74"/>
  <c r="F14" i="74" s="1"/>
  <c r="B14" i="74"/>
  <c r="D13" i="74"/>
  <c r="F13" i="74" s="1"/>
  <c r="B13" i="74"/>
  <c r="F12" i="74"/>
  <c r="D12" i="74"/>
  <c r="B12" i="74"/>
  <c r="D11" i="74"/>
  <c r="B11" i="74"/>
  <c r="D10" i="74"/>
  <c r="F10" i="74" s="1"/>
  <c r="B10" i="74"/>
</calcChain>
</file>

<file path=xl/sharedStrings.xml><?xml version="1.0" encoding="utf-8"?>
<sst xmlns="http://schemas.openxmlformats.org/spreadsheetml/2006/main" count="50" uniqueCount="26">
  <si>
    <t>Утверждаю:</t>
  </si>
  <si>
    <t>по г. Уфа</t>
  </si>
  <si>
    <t>Характеристика</t>
  </si>
  <si>
    <t xml:space="preserve">e-mail: ferrokom@ferrokom.com        </t>
  </si>
  <si>
    <t xml:space="preserve">www.ferrokom.com        </t>
  </si>
  <si>
    <t>по г. Стерлитамак</t>
  </si>
  <si>
    <t>Класс, группа, сорт</t>
  </si>
  <si>
    <t>3Б26(10)</t>
  </si>
  <si>
    <t>3Б26(8)</t>
  </si>
  <si>
    <t>3Б27</t>
  </si>
  <si>
    <t>3Б55</t>
  </si>
  <si>
    <t>3Б28</t>
  </si>
  <si>
    <t>16Б26(10)</t>
  </si>
  <si>
    <t>Габариты категории 3Б не более 500*500*1500 мм., масса от 0.2 кг.до 400 кг.</t>
  </si>
  <si>
    <t>Цена за негабарит минус 2200 руб./тн.</t>
  </si>
  <si>
    <t>Адрес производственной базы:</t>
  </si>
  <si>
    <t>г. Уфа, ул. Путейская, 25 (Промзона, территория Уфахимпром), тел. 229-42-97</t>
  </si>
  <si>
    <t>Юридический адрес: г. Уфа, ул. Бабушкина 25 офис №7, Тел. 282-15-80, 282-26-62</t>
  </si>
  <si>
    <t>Заготовительные цены на легированный лом нержавеющей стали</t>
  </si>
  <si>
    <t>г. Стерлитамак, 40-й проезд, д. 10, тел. 8 987 476 79 43</t>
  </si>
  <si>
    <t>При вывозе лома Транспортом Покупателя стоимость работы а/м составляет 3 000 руб./час.</t>
  </si>
  <si>
    <r>
      <t xml:space="preserve">Цена руб./тн. нетто </t>
    </r>
    <r>
      <rPr>
        <b/>
        <sz val="28"/>
        <color theme="1"/>
        <rFont val="Calibri"/>
        <family val="2"/>
        <charset val="204"/>
        <scheme val="minor"/>
      </rPr>
      <t>без НДС</t>
    </r>
    <r>
      <rPr>
        <b/>
        <sz val="24"/>
        <color theme="1"/>
        <rFont val="Calibri"/>
        <family val="2"/>
        <charset val="204"/>
        <scheme val="minor"/>
      </rPr>
      <t xml:space="preserve">        при вывозе транспортом Поставщика*</t>
    </r>
  </si>
  <si>
    <t>Директор ООО "Ферроком"</t>
  </si>
  <si>
    <t>_______________ Кукарин В. В.</t>
  </si>
  <si>
    <r>
      <rPr>
        <b/>
        <sz val="30"/>
        <color theme="1"/>
        <rFont val="Calibri"/>
        <family val="2"/>
        <charset val="204"/>
        <scheme val="minor"/>
      </rPr>
      <t xml:space="preserve">*Оплата денежных средств физическому лицу производится в безналичном порядке (СБП)    </t>
    </r>
    <r>
      <rPr>
        <b/>
        <sz val="2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</t>
    </r>
    <r>
      <rPr>
        <sz val="20"/>
        <color theme="1"/>
        <rFont val="Calibri"/>
        <family val="2"/>
        <charset val="204"/>
        <scheme val="minor"/>
      </rPr>
      <t>(согласно ч.5 ст. 13.1 ФЗ "Об отходах производства и потребления")</t>
    </r>
  </si>
  <si>
    <t>от 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</si>
</sst>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р_._-;\-* #,##0_р_._-;_-* &quot;-&quot;_р_._-;_-@_-"/>
  </numFmts>
  <fonts count="20" x14ac:knownFonts="1">
    <font>
      <sz val="1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27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27"/>
      <color theme="1"/>
      <name val="Calibri"/>
      <family val="2"/>
      <charset val="204"/>
      <scheme val="minor"/>
    </font>
    <font>
      <b/>
      <sz val="30"/>
      <color theme="1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2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b/>
      <sz val="30"/>
      <color theme="1"/>
      <name val="Calibri"/>
      <family val="2"/>
      <charset val="204"/>
      <scheme val="minor"/>
    </font>
    <font>
      <b/>
      <sz val="2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3" xfId="0" applyBorder="1"/>
    <xf numFmtId="0" fontId="15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5" fillId="0" borderId="0" xfId="0" applyFont="1"/>
    <xf numFmtId="0" fontId="11" fillId="0" borderId="0" xfId="0" applyFont="1" applyAlignment="1">
      <alignment horizontal="left" vertical="center"/>
    </xf>
    <xf numFmtId="2" fontId="12" fillId="0" borderId="0" xfId="1" applyNumberFormat="1" applyFont="1" applyAlignment="1">
      <alignment horizontal="left" vertical="center" wrapText="1"/>
    </xf>
    <xf numFmtId="164" fontId="13" fillId="0" borderId="0" xfId="1" applyNumberFormat="1" applyFont="1" applyAlignment="1">
      <alignment horizontal="left" vertical="center" wrapText="1"/>
    </xf>
    <xf numFmtId="164" fontId="14" fillId="0" borderId="0" xfId="1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2" fontId="13" fillId="0" borderId="0" xfId="1" applyNumberFormat="1" applyFont="1" applyAlignment="1">
      <alignment horizontal="left" vertical="center" wrapText="1"/>
    </xf>
    <xf numFmtId="2" fontId="13" fillId="0" borderId="0" xfId="1" applyNumberFormat="1" applyFont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90054</xdr:colOff>
      <xdr:row>0</xdr:row>
      <xdr:rowOff>0</xdr:rowOff>
    </xdr:from>
    <xdr:to>
      <xdr:col>2</xdr:col>
      <xdr:colOff>2730499</xdr:colOff>
      <xdr:row>3</xdr:row>
      <xdr:rowOff>365125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096BD81-5465-4BE5-A64A-295B7106023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4" y="0"/>
          <a:ext cx="7244195" cy="1508125"/>
        </a:xfrm>
        <a:prstGeom prst="rect">
          <a:avLst/>
        </a:prstGeom>
      </xdr:spPr>
    </xdr:pic>
    <xdr:clientData/>
  </xdr:twoCellAnchor>
  <xdr:twoCellAnchor editAs="oneCell">
    <xdr:from>
      <xdr:col>0</xdr:col>
      <xdr:colOff>90054</xdr:colOff>
      <xdr:row>0</xdr:row>
      <xdr:rowOff>0</xdr:rowOff>
    </xdr:from>
    <xdr:to>
      <xdr:col>2</xdr:col>
      <xdr:colOff>2730499</xdr:colOff>
      <xdr:row>3</xdr:row>
      <xdr:rowOff>365125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27232C2-530F-4747-BB38-1D8EB11869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4" y="0"/>
          <a:ext cx="7241020" cy="1508125"/>
        </a:xfrm>
        <a:prstGeom prst="rect">
          <a:avLst/>
        </a:prstGeom>
      </xdr:spPr>
    </xdr:pic>
    <xdr:clientData/>
  </xdr:twoCellAnchor>
  <xdr:twoCellAnchor editAs="oneCell">
    <xdr:from>
      <xdr:col>0</xdr:col>
      <xdr:colOff>90054</xdr:colOff>
      <xdr:row>0</xdr:row>
      <xdr:rowOff>0</xdr:rowOff>
    </xdr:from>
    <xdr:to>
      <xdr:col>2</xdr:col>
      <xdr:colOff>2730499</xdr:colOff>
      <xdr:row>3</xdr:row>
      <xdr:rowOff>365125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D4496A6-8B8A-4FC9-B64B-F720F37511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4" y="0"/>
          <a:ext cx="7241020" cy="1508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90054</xdr:colOff>
      <xdr:row>0</xdr:row>
      <xdr:rowOff>0</xdr:rowOff>
    </xdr:from>
    <xdr:to>
      <xdr:col>2</xdr:col>
      <xdr:colOff>2730499</xdr:colOff>
      <xdr:row>3</xdr:row>
      <xdr:rowOff>365125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3E77A8D-2750-41EB-AF9F-838F7450B4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4" y="1000125"/>
          <a:ext cx="7241020" cy="1508125"/>
        </a:xfrm>
        <a:prstGeom prst="rect">
          <a:avLst/>
        </a:prstGeom>
      </xdr:spPr>
    </xdr:pic>
    <xdr:clientData/>
  </xdr:twoCellAnchor>
  <xdr:twoCellAnchor editAs="oneCell">
    <xdr:from>
      <xdr:col>0</xdr:col>
      <xdr:colOff>90054</xdr:colOff>
      <xdr:row>0</xdr:row>
      <xdr:rowOff>0</xdr:rowOff>
    </xdr:from>
    <xdr:to>
      <xdr:col>2</xdr:col>
      <xdr:colOff>2730499</xdr:colOff>
      <xdr:row>3</xdr:row>
      <xdr:rowOff>365125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C9AC46C-B5B2-44D3-8330-20BE3D128B6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4" y="0"/>
          <a:ext cx="7241020" cy="1508125"/>
        </a:xfrm>
        <a:prstGeom prst="rect">
          <a:avLst/>
        </a:prstGeom>
      </xdr:spPr>
    </xdr:pic>
    <xdr:clientData/>
  </xdr:twoCellAnchor>
  <xdr:twoCellAnchor editAs="oneCell">
    <xdr:from>
      <xdr:col>0</xdr:col>
      <xdr:colOff>90054</xdr:colOff>
      <xdr:row>0</xdr:row>
      <xdr:rowOff>0</xdr:rowOff>
    </xdr:from>
    <xdr:to>
      <xdr:col>2</xdr:col>
      <xdr:colOff>2730499</xdr:colOff>
      <xdr:row>3</xdr:row>
      <xdr:rowOff>365125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FF7F8A2-30B4-46E0-8C37-9D000CEDE4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4" y="0"/>
          <a:ext cx="7241020" cy="1508125"/>
        </a:xfrm>
        <a:prstGeom prst="rect">
          <a:avLst/>
        </a:prstGeom>
      </xdr:spPr>
    </xdr:pic>
    <xdr:clientData/>
  </xdr:twoCellAnchor>
  <xdr:twoCellAnchor editAs="oneCell">
    <xdr:from>
      <xdr:col>0</xdr:col>
      <xdr:colOff>90054</xdr:colOff>
      <xdr:row>0</xdr:row>
      <xdr:rowOff>0</xdr:rowOff>
    </xdr:from>
    <xdr:to>
      <xdr:col>2</xdr:col>
      <xdr:colOff>2730499</xdr:colOff>
      <xdr:row>3</xdr:row>
      <xdr:rowOff>365125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521CBA7-159F-409F-9794-166F705ABB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4" y="0"/>
          <a:ext cx="7241020" cy="1508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Share\&#1052;&#1045;&#1058;&#1040;&#1051;&#1051;&#1054;&#1051;&#1054;&#1052;\&#1043;&#1072;&#1074;&#1088;&#1080;&#1083;&#1086;&#1074;&#1072;%20&#1058;\&#1055;&#1056;&#1040;&#1049;&#1057;&#1067;\2023\&#1056;&#1072;&#1089;&#1095;&#1077;&#1090;%20&#1055;&#1088;&#1072;&#1081;&#1089;%20&#1086;&#1090;%2006.12.23%20-%20&#1053;&#1077;&#1088;&#10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Уфа"/>
      <sheetName val="Прайс Уфа"/>
      <sheetName val="Расчет Стерлитамак"/>
      <sheetName val="Прайс Стерлитамак"/>
    </sheetNames>
    <sheetDataSet>
      <sheetData sheetId="0">
        <row r="9">
          <cell r="C9" t="str">
            <v>Легированный кусковой лом нерж.стали с содержанием никеля выше 9,3% и хрома от 16,9%.</v>
          </cell>
          <cell r="P9">
            <v>76500</v>
          </cell>
        </row>
        <row r="10">
          <cell r="C10" t="str">
            <v>Легированный кусковой лом нерж.стали с содержанием никеля 8,0-9,2% и хрома от 16,9%.</v>
          </cell>
          <cell r="P10">
            <v>62500</v>
          </cell>
        </row>
        <row r="11">
          <cell r="C11" t="str">
            <v>Легированный кусковой лом нерж.стали с содержанием никеля 8,0-8,7% и хрома от 16,9%.</v>
          </cell>
          <cell r="P11">
            <v>67200</v>
          </cell>
        </row>
        <row r="12">
          <cell r="C12" t="str">
            <v>Легированный кусковой лом нерж.стали с содержанием никеля 4,5-7,9% и хрома от 16,9%.</v>
          </cell>
          <cell r="P12">
            <v>34700</v>
          </cell>
        </row>
        <row r="13">
          <cell r="C13" t="str">
            <v>Легированный кусковой лом нерж.стали с содержанием никеля 11,9-13,8% , хрома от 16,9% и молибдена 1,9-3,8%.</v>
          </cell>
          <cell r="P13">
            <v>90600</v>
          </cell>
        </row>
        <row r="14">
          <cell r="C14" t="str">
            <v>Легированный кусковой лом нерж.стали с содерж.никеля от 17,9 -18,9% и хрома от 21,9%.</v>
          </cell>
          <cell r="P14">
            <v>113800</v>
          </cell>
        </row>
        <row r="15">
          <cell r="C15" t="str">
            <v>Стружка (Ni 9,3-11,9%, Cr 18% )</v>
          </cell>
          <cell r="P15">
            <v>34900</v>
          </cell>
        </row>
        <row r="16">
          <cell r="B16" t="str">
            <v>16Б26(8)</v>
          </cell>
          <cell r="C16" t="str">
            <v>Стружка (Ni 8,0-9,2%, Cr 18% )</v>
          </cell>
          <cell r="P16">
            <v>21000</v>
          </cell>
        </row>
      </sheetData>
      <sheetData sheetId="1"/>
      <sheetData sheetId="2">
        <row r="9">
          <cell r="P9">
            <v>75400</v>
          </cell>
        </row>
        <row r="10">
          <cell r="P10">
            <v>61400</v>
          </cell>
        </row>
        <row r="15">
          <cell r="P15">
            <v>33800</v>
          </cell>
        </row>
        <row r="16">
          <cell r="P16">
            <v>19800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rrokom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erroko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8"/>
  <sheetViews>
    <sheetView view="pageBreakPreview" zoomScale="25" zoomScaleNormal="55" zoomScaleSheetLayoutView="25" workbookViewId="0">
      <selection sqref="A1:XFD28"/>
    </sheetView>
  </sheetViews>
  <sheetFormatPr defaultRowHeight="15.75" x14ac:dyDescent="0.25"/>
  <cols>
    <col min="1" max="1" width="39.75" style="3" customWidth="1"/>
    <col min="2" max="2" width="20.625" style="3" customWidth="1"/>
    <col min="3" max="3" width="100.625" style="3" customWidth="1"/>
    <col min="4" max="4" width="60.625" style="3" customWidth="1"/>
  </cols>
  <sheetData>
    <row r="1" spans="1:9" ht="30" customHeight="1" x14ac:dyDescent="0.25">
      <c r="D1" s="33" t="s">
        <v>0</v>
      </c>
    </row>
    <row r="2" spans="1:9" ht="30" customHeight="1" x14ac:dyDescent="0.25">
      <c r="D2" s="33" t="s">
        <v>22</v>
      </c>
    </row>
    <row r="3" spans="1:9" ht="30" customHeight="1" x14ac:dyDescent="0.5">
      <c r="D3" s="19"/>
    </row>
    <row r="4" spans="1:9" ht="30" customHeight="1" x14ac:dyDescent="0.25">
      <c r="D4" s="33" t="s">
        <v>23</v>
      </c>
    </row>
    <row r="5" spans="1:9" ht="35.1" customHeight="1" x14ac:dyDescent="0.4">
      <c r="D5" s="4"/>
    </row>
    <row r="6" spans="1:9" s="5" customFormat="1" ht="39.950000000000003" customHeight="1" x14ac:dyDescent="0.55000000000000004">
      <c r="A6" s="35" t="s">
        <v>18</v>
      </c>
      <c r="B6" s="35"/>
      <c r="C6" s="35"/>
      <c r="D6" s="35"/>
    </row>
    <row r="7" spans="1:9" s="5" customFormat="1" ht="39.950000000000003" customHeight="1" x14ac:dyDescent="0.55000000000000004">
      <c r="A7" s="35" t="s">
        <v>1</v>
      </c>
      <c r="B7" s="35"/>
      <c r="C7" s="35"/>
      <c r="D7" s="35"/>
    </row>
    <row r="8" spans="1:9" s="1" customFormat="1" ht="39.950000000000003" customHeight="1" thickBot="1" x14ac:dyDescent="0.3">
      <c r="A8" s="6"/>
      <c r="B8" s="6"/>
      <c r="C8" s="6"/>
      <c r="D8" s="34" t="s">
        <v>25</v>
      </c>
    </row>
    <row r="9" spans="1:9" ht="140.1" customHeight="1" thickTop="1" thickBot="1" x14ac:dyDescent="0.3">
      <c r="A9" s="21" t="s">
        <v>6</v>
      </c>
      <c r="B9" s="45" t="s">
        <v>2</v>
      </c>
      <c r="C9" s="46"/>
      <c r="D9" s="22" t="s">
        <v>21</v>
      </c>
    </row>
    <row r="10" spans="1:9" ht="69.95" customHeight="1" x14ac:dyDescent="0.25">
      <c r="A10" s="23" t="s">
        <v>7</v>
      </c>
      <c r="B10" s="40" t="str">
        <f>'[1]Расчет Уфа'!C9</f>
        <v>Легированный кусковой лом нерж.стали с содержанием никеля выше 9,3% и хрома от 16,9%.</v>
      </c>
      <c r="C10" s="41"/>
      <c r="D10" s="24">
        <f>'[1]Расчет Уфа'!P9</f>
        <v>76500</v>
      </c>
      <c r="F10" s="2" t="e">
        <f>D10-#REF!</f>
        <v>#REF!</v>
      </c>
    </row>
    <row r="11" spans="1:9" ht="69.95" customHeight="1" x14ac:dyDescent="0.25">
      <c r="A11" s="23" t="s">
        <v>8</v>
      </c>
      <c r="B11" s="40" t="str">
        <f>'[1]Расчет Уфа'!C10</f>
        <v>Легированный кусковой лом нерж.стали с содержанием никеля 8,0-9,2% и хрома от 16,9%.</v>
      </c>
      <c r="C11" s="41"/>
      <c r="D11" s="25">
        <f>'[1]Расчет Уфа'!P10</f>
        <v>62500</v>
      </c>
      <c r="F11" s="2"/>
    </row>
    <row r="12" spans="1:9" ht="69.95" hidden="1" customHeight="1" x14ac:dyDescent="0.25">
      <c r="A12" s="26" t="s">
        <v>8</v>
      </c>
      <c r="B12" s="42" t="str">
        <f>'[1]Расчет Уфа'!C11</f>
        <v>Легированный кусковой лом нерж.стали с содержанием никеля 8,0-8,7% и хрома от 16,9%.</v>
      </c>
      <c r="C12" s="43"/>
      <c r="D12" s="27">
        <f>'[1]Расчет Уфа'!P11-200</f>
        <v>67000</v>
      </c>
      <c r="F12" s="2" t="e">
        <f>D12-#REF!</f>
        <v>#REF!</v>
      </c>
    </row>
    <row r="13" spans="1:9" ht="69.95" customHeight="1" thickBot="1" x14ac:dyDescent="0.3">
      <c r="A13" s="26" t="s">
        <v>9</v>
      </c>
      <c r="B13" s="42" t="str">
        <f>'[1]Расчет Уфа'!C12</f>
        <v>Легированный кусковой лом нерж.стали с содержанием никеля 4,5-7,9% и хрома от 16,9%.</v>
      </c>
      <c r="C13" s="43"/>
      <c r="D13" s="27">
        <f>'[1]Расчет Уфа'!P12-200</f>
        <v>34500</v>
      </c>
      <c r="F13" s="2" t="e">
        <f>D13-#REF!</f>
        <v>#REF!</v>
      </c>
    </row>
    <row r="14" spans="1:9" ht="69.95" customHeight="1" thickBot="1" x14ac:dyDescent="0.3">
      <c r="A14" s="26" t="s">
        <v>10</v>
      </c>
      <c r="B14" s="42" t="str">
        <f>'[1]Расчет Уфа'!C13</f>
        <v>Легированный кусковой лом нерж.стали с содержанием никеля 11,9-13,8% , хрома от 16,9% и молибдена 1,9-3,8%.</v>
      </c>
      <c r="C14" s="43"/>
      <c r="D14" s="27">
        <f>'[1]Расчет Уфа'!P13+400</f>
        <v>91000</v>
      </c>
      <c r="F14" s="2" t="e">
        <f>D14-#REF!</f>
        <v>#REF!</v>
      </c>
      <c r="I14" s="7"/>
    </row>
    <row r="15" spans="1:9" ht="69.95" customHeight="1" x14ac:dyDescent="0.25">
      <c r="A15" s="26" t="s">
        <v>11</v>
      </c>
      <c r="B15" s="42" t="str">
        <f>'[1]Расчет Уфа'!C14</f>
        <v>Легированный кусковой лом нерж.стали с содерж.никеля от 17,9 -18,9% и хрома от 21,9%.</v>
      </c>
      <c r="C15" s="43"/>
      <c r="D15" s="27">
        <f>'[1]Расчет Уфа'!P14+200</f>
        <v>114000</v>
      </c>
      <c r="F15" s="2"/>
    </row>
    <row r="16" spans="1:9" ht="69.95" customHeight="1" x14ac:dyDescent="0.25">
      <c r="A16" s="26" t="s">
        <v>12</v>
      </c>
      <c r="B16" s="42" t="str">
        <f>'[1]Расчет Уфа'!C15</f>
        <v>Стружка (Ni 9,3-11,9%, Cr 18% )</v>
      </c>
      <c r="C16" s="44"/>
      <c r="D16" s="27">
        <f>'[1]Расчет Уфа'!P15+100</f>
        <v>35000</v>
      </c>
      <c r="F16" s="2" t="e">
        <f>D16-#REF!</f>
        <v>#REF!</v>
      </c>
    </row>
    <row r="17" spans="1:6" ht="69.95" customHeight="1" thickBot="1" x14ac:dyDescent="0.3">
      <c r="A17" s="28" t="str">
        <f>'[1]Расчет Уфа'!B16</f>
        <v>16Б26(8)</v>
      </c>
      <c r="B17" s="47" t="str">
        <f>'[1]Расчет Уфа'!C16</f>
        <v>Стружка (Ni 8,0-9,2%, Cr 18% )</v>
      </c>
      <c r="C17" s="48"/>
      <c r="D17" s="29">
        <f>'[1]Расчет Уфа'!P16</f>
        <v>21000</v>
      </c>
      <c r="F17" s="2" t="e">
        <f>D17-#REF!</f>
        <v>#REF!</v>
      </c>
    </row>
    <row r="18" spans="1:6" ht="54.95" customHeight="1" thickTop="1" x14ac:dyDescent="0.25">
      <c r="A18" s="15"/>
      <c r="B18" s="15"/>
      <c r="C18" s="16"/>
      <c r="D18" s="17"/>
      <c r="F18" s="2"/>
    </row>
    <row r="19" spans="1:6" ht="80.099999999999994" customHeight="1" x14ac:dyDescent="0.25">
      <c r="A19" s="49" t="s">
        <v>24</v>
      </c>
      <c r="B19" s="49"/>
      <c r="C19" s="49"/>
      <c r="D19" s="49"/>
    </row>
    <row r="20" spans="1:6" ht="54.95" customHeight="1" x14ac:dyDescent="0.25">
      <c r="A20" s="15"/>
      <c r="B20" s="15"/>
      <c r="C20" s="16"/>
      <c r="D20" s="17"/>
      <c r="F20" s="2"/>
    </row>
    <row r="21" spans="1:6" s="8" customFormat="1" ht="50.1" customHeight="1" x14ac:dyDescent="0.25">
      <c r="A21" s="11" t="s">
        <v>20</v>
      </c>
      <c r="B21" s="12"/>
      <c r="C21" s="13"/>
      <c r="D21" s="14"/>
      <c r="E21" s="9"/>
    </row>
    <row r="22" spans="1:6" s="8" customFormat="1" ht="50.1" customHeight="1" x14ac:dyDescent="0.25">
      <c r="A22" s="11" t="s">
        <v>13</v>
      </c>
      <c r="B22" s="11"/>
      <c r="C22" s="11"/>
      <c r="D22" s="11"/>
    </row>
    <row r="23" spans="1:6" s="8" customFormat="1" ht="50.1" customHeight="1" x14ac:dyDescent="0.25">
      <c r="A23" s="39" t="s">
        <v>14</v>
      </c>
      <c r="B23" s="39"/>
      <c r="C23" s="39"/>
      <c r="D23" s="39"/>
    </row>
    <row r="24" spans="1:6" s="8" customFormat="1" ht="50.1" customHeight="1" x14ac:dyDescent="0.25">
      <c r="A24" s="39" t="s">
        <v>15</v>
      </c>
      <c r="B24" s="39"/>
      <c r="C24" s="39"/>
      <c r="D24" s="39"/>
    </row>
    <row r="25" spans="1:6" s="8" customFormat="1" ht="50.1" customHeight="1" x14ac:dyDescent="0.25">
      <c r="A25" s="38" t="s">
        <v>16</v>
      </c>
      <c r="B25" s="38"/>
      <c r="C25" s="38"/>
      <c r="D25" s="38"/>
    </row>
    <row r="26" spans="1:6" s="8" customFormat="1" ht="50.1" customHeight="1" x14ac:dyDescent="0.25">
      <c r="A26" s="38" t="s">
        <v>17</v>
      </c>
      <c r="B26" s="38"/>
      <c r="C26" s="38"/>
      <c r="D26" s="38"/>
    </row>
    <row r="27" spans="1:6" s="8" customFormat="1" ht="50.1" customHeight="1" x14ac:dyDescent="0.25">
      <c r="A27" s="36" t="s">
        <v>3</v>
      </c>
      <c r="B27" s="36"/>
      <c r="C27" s="36"/>
      <c r="D27" s="36"/>
    </row>
    <row r="28" spans="1:6" s="10" customFormat="1" ht="32.25" customHeight="1" x14ac:dyDescent="0.25">
      <c r="A28" s="37" t="s">
        <v>4</v>
      </c>
      <c r="B28" s="37"/>
      <c r="C28" s="37"/>
      <c r="D28" s="37"/>
    </row>
  </sheetData>
  <mergeCells count="18">
    <mergeCell ref="B17:C17"/>
    <mergeCell ref="A19:D19"/>
    <mergeCell ref="A6:D6"/>
    <mergeCell ref="A7:D7"/>
    <mergeCell ref="A27:D27"/>
    <mergeCell ref="A28:D28"/>
    <mergeCell ref="A25:D25"/>
    <mergeCell ref="A26:D26"/>
    <mergeCell ref="A24:D24"/>
    <mergeCell ref="A23:D23"/>
    <mergeCell ref="B11:C11"/>
    <mergeCell ref="B15:C15"/>
    <mergeCell ref="B16:C16"/>
    <mergeCell ref="B9:C9"/>
    <mergeCell ref="B10:C10"/>
    <mergeCell ref="B12:C12"/>
    <mergeCell ref="B13:C13"/>
    <mergeCell ref="B14:C14"/>
  </mergeCells>
  <hyperlinks>
    <hyperlink ref="A28" r:id="rId1"/>
  </hyperlinks>
  <pageMargins left="0.59055118110236227" right="0.59055118110236227" top="0.78740157480314965" bottom="0.59055118110236227" header="0" footer="0"/>
  <pageSetup paperSize="9" scale="37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8"/>
  <sheetViews>
    <sheetView tabSelected="1" view="pageBreakPreview" zoomScale="25" zoomScaleNormal="55" zoomScaleSheetLayoutView="25" workbookViewId="0">
      <selection activeCell="F1" sqref="F1:H1048576"/>
    </sheetView>
  </sheetViews>
  <sheetFormatPr defaultRowHeight="15.75" x14ac:dyDescent="0.25"/>
  <cols>
    <col min="1" max="1" width="39.75" style="3" customWidth="1"/>
    <col min="2" max="2" width="20.625" style="3" customWidth="1"/>
    <col min="3" max="3" width="100.625" style="3" customWidth="1"/>
    <col min="4" max="4" width="60.625" style="3" customWidth="1"/>
    <col min="6" max="8" width="0" hidden="1" customWidth="1"/>
  </cols>
  <sheetData>
    <row r="1" spans="1:9" ht="30" customHeight="1" x14ac:dyDescent="0.25">
      <c r="C1" s="20"/>
      <c r="D1" s="33" t="s">
        <v>0</v>
      </c>
      <c r="E1" s="33"/>
    </row>
    <row r="2" spans="1:9" ht="30" customHeight="1" x14ac:dyDescent="0.25">
      <c r="C2" s="20"/>
      <c r="D2" s="33" t="s">
        <v>22</v>
      </c>
      <c r="E2" s="33"/>
    </row>
    <row r="3" spans="1:9" ht="30" customHeight="1" x14ac:dyDescent="0.5">
      <c r="C3" s="19"/>
      <c r="D3" s="19"/>
      <c r="E3" s="19"/>
    </row>
    <row r="4" spans="1:9" ht="30" customHeight="1" x14ac:dyDescent="0.25">
      <c r="C4" s="20"/>
      <c r="D4" s="33" t="s">
        <v>23</v>
      </c>
      <c r="E4" s="33"/>
    </row>
    <row r="5" spans="1:9" ht="39.950000000000003" customHeight="1" x14ac:dyDescent="0.4">
      <c r="C5" s="4"/>
      <c r="D5" s="4"/>
    </row>
    <row r="6" spans="1:9" s="5" customFormat="1" ht="39.950000000000003" customHeight="1" x14ac:dyDescent="0.55000000000000004">
      <c r="A6" s="35" t="s">
        <v>18</v>
      </c>
      <c r="B6" s="35"/>
      <c r="C6" s="35"/>
      <c r="D6" s="35"/>
    </row>
    <row r="7" spans="1:9" s="5" customFormat="1" ht="39.950000000000003" customHeight="1" x14ac:dyDescent="0.55000000000000004">
      <c r="A7" s="35" t="s">
        <v>5</v>
      </c>
      <c r="B7" s="35"/>
      <c r="C7" s="35"/>
      <c r="D7" s="35"/>
    </row>
    <row r="8" spans="1:9" s="1" customFormat="1" ht="39.950000000000003" customHeight="1" thickBot="1" x14ac:dyDescent="0.3">
      <c r="A8" s="6"/>
      <c r="B8" s="6"/>
      <c r="C8" s="6"/>
      <c r="D8" s="18" t="s">
        <v>25</v>
      </c>
    </row>
    <row r="9" spans="1:9" ht="140.1" customHeight="1" thickTop="1" thickBot="1" x14ac:dyDescent="0.3">
      <c r="A9" s="21" t="s">
        <v>6</v>
      </c>
      <c r="B9" s="45" t="s">
        <v>2</v>
      </c>
      <c r="C9" s="46"/>
      <c r="D9" s="22" t="s">
        <v>21</v>
      </c>
    </row>
    <row r="10" spans="1:9" ht="69.95" customHeight="1" x14ac:dyDescent="0.25">
      <c r="A10" s="23" t="s">
        <v>7</v>
      </c>
      <c r="B10" s="40" t="str">
        <f>'[1]Расчет Уфа'!C9</f>
        <v>Легированный кусковой лом нерж.стали с содержанием никеля выше 9,3% и хрома от 16,9%.</v>
      </c>
      <c r="C10" s="41"/>
      <c r="D10" s="30">
        <f>FLOOR('[1]Расчет Стерлитамак'!P9-3%*'[1]Расчет Стерлитамак'!P9,1000)</f>
        <v>73000</v>
      </c>
      <c r="F10" s="2" t="e">
        <f>#REF!-D10</f>
        <v>#REF!</v>
      </c>
    </row>
    <row r="11" spans="1:9" ht="69.95" customHeight="1" x14ac:dyDescent="0.25">
      <c r="A11" s="23" t="s">
        <v>8</v>
      </c>
      <c r="B11" s="40" t="str">
        <f>'[1]Расчет Уфа'!C10</f>
        <v>Легированный кусковой лом нерж.стали с содержанием никеля 8,0-9,2% и хрома от 16,9%.</v>
      </c>
      <c r="C11" s="41"/>
      <c r="D11" s="31">
        <f>FLOOR('[1]Расчет Стерлитамак'!P10-3%*'[1]Расчет Стерлитамак'!P10,1000)</f>
        <v>59000</v>
      </c>
      <c r="F11" s="2"/>
    </row>
    <row r="12" spans="1:9" ht="69.95" hidden="1" customHeight="1" x14ac:dyDescent="0.25">
      <c r="A12" s="26" t="s">
        <v>8</v>
      </c>
      <c r="B12" s="42" t="str">
        <f>'[1]Расчет Уфа'!C11</f>
        <v>Легированный кусковой лом нерж.стали с содержанием никеля 8,0-8,7% и хрома от 16,9%.</v>
      </c>
      <c r="C12" s="43"/>
      <c r="D12" s="27"/>
      <c r="F12" s="2" t="e">
        <f>D12-#REF!</f>
        <v>#REF!</v>
      </c>
    </row>
    <row r="13" spans="1:9" ht="69.95" hidden="1" customHeight="1" x14ac:dyDescent="0.25">
      <c r="A13" s="26" t="s">
        <v>9</v>
      </c>
      <c r="B13" s="42" t="str">
        <f>'[1]Расчет Уфа'!C12</f>
        <v>Легированный кусковой лом нерж.стали с содержанием никеля 4,5-7,9% и хрома от 16,9%.</v>
      </c>
      <c r="C13" s="43"/>
      <c r="D13" s="27"/>
      <c r="F13" s="2" t="e">
        <f>D13-#REF!</f>
        <v>#REF!</v>
      </c>
    </row>
    <row r="14" spans="1:9" ht="69.95" hidden="1" customHeight="1" x14ac:dyDescent="0.25">
      <c r="A14" s="26" t="s">
        <v>10</v>
      </c>
      <c r="B14" s="42" t="str">
        <f>'[1]Расчет Уфа'!C13</f>
        <v>Легированный кусковой лом нерж.стали с содержанием никеля 11,9-13,8% , хрома от 16,9% и молибдена 1,9-3,8%.</v>
      </c>
      <c r="C14" s="43"/>
      <c r="D14" s="27"/>
      <c r="F14" s="2" t="e">
        <f>D14-#REF!</f>
        <v>#REF!</v>
      </c>
      <c r="I14" s="7"/>
    </row>
    <row r="15" spans="1:9" ht="69.95" hidden="1" customHeight="1" x14ac:dyDescent="0.25">
      <c r="A15" s="26" t="s">
        <v>11</v>
      </c>
      <c r="B15" s="42" t="str">
        <f>'[1]Расчет Уфа'!C14</f>
        <v>Легированный кусковой лом нерж.стали с содерж.никеля от 17,9 -18,9% и хрома от 21,9%.</v>
      </c>
      <c r="C15" s="43"/>
      <c r="D15" s="27"/>
      <c r="F15" s="2"/>
    </row>
    <row r="16" spans="1:9" ht="69.95" customHeight="1" x14ac:dyDescent="0.25">
      <c r="A16" s="26" t="s">
        <v>12</v>
      </c>
      <c r="B16" s="42" t="str">
        <f>'[1]Расчет Уфа'!C15</f>
        <v>Стружка (Ni 9,3-11,9%, Cr 18% )</v>
      </c>
      <c r="C16" s="43"/>
      <c r="D16" s="31">
        <f>FLOOR('[1]Расчет Стерлитамак'!P15-3%*'[1]Расчет Стерлитамак'!P15,1000)</f>
        <v>32000</v>
      </c>
      <c r="F16" s="2" t="e">
        <f>#REF!-D16</f>
        <v>#REF!</v>
      </c>
    </row>
    <row r="17" spans="1:6" ht="69.95" customHeight="1" thickBot="1" x14ac:dyDescent="0.3">
      <c r="A17" s="28" t="str">
        <f>'[1]Расчет Уфа'!B16</f>
        <v>16Б26(8)</v>
      </c>
      <c r="B17" s="47" t="str">
        <f>'[1]Расчет Уфа'!C16</f>
        <v>Стружка (Ni 8,0-9,2%, Cr 18% )</v>
      </c>
      <c r="C17" s="48"/>
      <c r="D17" s="32">
        <f>FLOOR('[1]Расчет Стерлитамак'!P16-3%*'[1]Расчет Стерлитамак'!P16,1000)</f>
        <v>19000</v>
      </c>
      <c r="F17" s="2" t="e">
        <f>#REF!-D17</f>
        <v>#REF!</v>
      </c>
    </row>
    <row r="18" spans="1:6" ht="54.95" customHeight="1" thickTop="1" x14ac:dyDescent="0.25">
      <c r="A18" s="15"/>
      <c r="B18" s="15"/>
      <c r="C18" s="16"/>
      <c r="D18" s="17"/>
      <c r="F18" s="2"/>
    </row>
    <row r="19" spans="1:6" ht="80.099999999999994" customHeight="1" x14ac:dyDescent="0.25">
      <c r="A19" s="49" t="s">
        <v>24</v>
      </c>
      <c r="B19" s="49"/>
      <c r="C19" s="49"/>
      <c r="D19" s="49"/>
    </row>
    <row r="20" spans="1:6" ht="54.95" customHeight="1" x14ac:dyDescent="0.25">
      <c r="A20" s="15"/>
      <c r="B20" s="15"/>
      <c r="C20" s="16"/>
      <c r="D20" s="17"/>
      <c r="F20" s="2"/>
    </row>
    <row r="21" spans="1:6" s="8" customFormat="1" ht="50.1" customHeight="1" x14ac:dyDescent="0.25">
      <c r="A21" s="11" t="s">
        <v>20</v>
      </c>
      <c r="B21" s="12"/>
      <c r="C21" s="13"/>
      <c r="D21" s="14"/>
      <c r="E21" s="9"/>
    </row>
    <row r="22" spans="1:6" s="8" customFormat="1" ht="50.1" customHeight="1" x14ac:dyDescent="0.25">
      <c r="A22" s="11" t="s">
        <v>13</v>
      </c>
      <c r="B22" s="11"/>
      <c r="C22" s="11"/>
      <c r="D22" s="11"/>
    </row>
    <row r="23" spans="1:6" s="8" customFormat="1" ht="50.1" customHeight="1" x14ac:dyDescent="0.25">
      <c r="A23" s="39" t="s">
        <v>14</v>
      </c>
      <c r="B23" s="39"/>
      <c r="C23" s="39"/>
      <c r="D23" s="39"/>
    </row>
    <row r="24" spans="1:6" s="8" customFormat="1" ht="50.1" customHeight="1" x14ac:dyDescent="0.25">
      <c r="A24" s="39" t="s">
        <v>15</v>
      </c>
      <c r="B24" s="39"/>
      <c r="C24" s="39"/>
      <c r="D24" s="39"/>
    </row>
    <row r="25" spans="1:6" s="8" customFormat="1" ht="50.1" customHeight="1" x14ac:dyDescent="0.25">
      <c r="A25" s="38" t="s">
        <v>19</v>
      </c>
      <c r="B25" s="38"/>
      <c r="C25" s="38"/>
      <c r="D25" s="38"/>
    </row>
    <row r="26" spans="1:6" s="8" customFormat="1" ht="50.1" customHeight="1" x14ac:dyDescent="0.25">
      <c r="A26" s="38" t="s">
        <v>17</v>
      </c>
      <c r="B26" s="38"/>
      <c r="C26" s="38"/>
      <c r="D26" s="38"/>
    </row>
    <row r="27" spans="1:6" s="8" customFormat="1" ht="50.1" customHeight="1" x14ac:dyDescent="0.25">
      <c r="A27" s="36" t="s">
        <v>3</v>
      </c>
      <c r="B27" s="36"/>
      <c r="C27" s="36"/>
      <c r="D27" s="36"/>
    </row>
    <row r="28" spans="1:6" s="10" customFormat="1" ht="32.25" customHeight="1" x14ac:dyDescent="0.25">
      <c r="A28" s="37" t="s">
        <v>4</v>
      </c>
      <c r="B28" s="37"/>
      <c r="C28" s="37"/>
      <c r="D28" s="37"/>
    </row>
  </sheetData>
  <mergeCells count="18">
    <mergeCell ref="B15:C15"/>
    <mergeCell ref="B12:C12"/>
    <mergeCell ref="B13:C13"/>
    <mergeCell ref="B14:C14"/>
    <mergeCell ref="A27:D27"/>
    <mergeCell ref="A28:D28"/>
    <mergeCell ref="B16:C16"/>
    <mergeCell ref="B17:C17"/>
    <mergeCell ref="A23:D23"/>
    <mergeCell ref="A24:D24"/>
    <mergeCell ref="A25:D25"/>
    <mergeCell ref="A26:D26"/>
    <mergeCell ref="A19:D19"/>
    <mergeCell ref="B9:C9"/>
    <mergeCell ref="B10:C10"/>
    <mergeCell ref="B11:C11"/>
    <mergeCell ref="A6:D6"/>
    <mergeCell ref="A7:D7"/>
  </mergeCells>
  <hyperlinks>
    <hyperlink ref="A28" r:id="rId1"/>
  </hyperlinks>
  <pageMargins left="0.59055118110236227" right="0.59055118110236227" top="0.78740157480314965" bottom="0.59055118110236227" header="0" footer="0"/>
  <pageSetup paperSize="9" scale="3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Прайс Уфа</vt:lpstr>
      <vt:lpstr>Прайс Стерлитамак</vt:lpstr>
      <vt:lpstr>'Прайс Стерлитамак'!Область_печати</vt:lpstr>
      <vt:lpstr>'Прайс Уфа'!Область_печати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Малахова Наталья</dc:creator>
  <cp:lastModifiedBy>Пользователь Windows</cp:lastModifiedBy>
  <cp:lastPrinted>2023-10-02T11:39:27Z</cp:lastPrinted>
  <dcterms:created xsi:type="dcterms:W3CDTF">2016-05-10T09:27:16Z</dcterms:created>
  <dcterms:modified xsi:type="dcterms:W3CDTF">2023-12-06T08:26:37Z</dcterms:modified>
</cp:coreProperties>
</file>