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"/>
    </mc:Choice>
  </mc:AlternateContent>
  <bookViews>
    <workbookView xWindow="0" yWindow="0" windowWidth="28800" windowHeight="12330" tabRatio="598"/>
  </bookViews>
  <sheets>
    <sheet name="Прайс Уфа" sheetId="74" r:id="rId1"/>
    <sheet name="Прайс Стерлитамак" sheetId="75" state="hidden" r:id="rId2"/>
  </sheets>
  <externalReferences>
    <externalReference r:id="rId3"/>
    <externalReference r:id="rId4"/>
  </externalReferences>
  <definedNames>
    <definedName name="_xlnm.Print_Area" localSheetId="0">'Прайс Уфа'!$A$1:$E$34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75" l="1"/>
  <c r="B23" i="75"/>
  <c r="A23" i="75"/>
  <c r="D22" i="75"/>
  <c r="B22" i="75"/>
  <c r="E21" i="75"/>
  <c r="B21" i="75"/>
  <c r="E20" i="75"/>
  <c r="B20" i="75"/>
  <c r="E19" i="75"/>
  <c r="B19" i="75"/>
  <c r="E18" i="75"/>
  <c r="B18" i="75"/>
  <c r="D17" i="75"/>
  <c r="B17" i="75"/>
  <c r="D16" i="75"/>
  <c r="B16" i="75"/>
  <c r="D23" i="74" l="1"/>
  <c r="B23" i="74"/>
  <c r="A23" i="74"/>
  <c r="D22" i="74"/>
  <c r="E22" i="74" s="1"/>
  <c r="B22" i="74"/>
  <c r="D21" i="74"/>
  <c r="E21" i="74" s="1"/>
  <c r="B21" i="74"/>
  <c r="E20" i="74"/>
  <c r="D20" i="74"/>
  <c r="B20" i="74"/>
  <c r="D19" i="74"/>
  <c r="B19" i="74"/>
  <c r="E18" i="74"/>
  <c r="D18" i="74"/>
  <c r="B18" i="74"/>
  <c r="D17" i="74"/>
  <c r="E17" i="74" s="1"/>
  <c r="B17" i="74"/>
  <c r="D16" i="74"/>
  <c r="E16" i="74" s="1"/>
  <c r="B16" i="74"/>
  <c r="G20" i="74" l="1"/>
  <c r="G18" i="74"/>
  <c r="E19" i="74"/>
  <c r="G19" i="74" s="1"/>
  <c r="G16" i="74"/>
  <c r="G22" i="74"/>
  <c r="E23" i="74"/>
  <c r="G23" i="74" s="1"/>
</calcChain>
</file>

<file path=xl/sharedStrings.xml><?xml version="1.0" encoding="utf-8"?>
<sst xmlns="http://schemas.openxmlformats.org/spreadsheetml/2006/main" count="51" uniqueCount="28">
  <si>
    <t>Утверждаю:</t>
  </si>
  <si>
    <t>Директор ООО "Ферроком"</t>
  </si>
  <si>
    <t>по г. Уфа</t>
  </si>
  <si>
    <t>Характеристика</t>
  </si>
  <si>
    <t>Юридические        лица</t>
  </si>
  <si>
    <t>Физические               лица</t>
  </si>
  <si>
    <t xml:space="preserve">e-mail: ferrokom@ferrokom.com        </t>
  </si>
  <si>
    <t xml:space="preserve">www.ferrokom.com        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</si>
  <si>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при вывозе транспортом Поставщика</t>
    </r>
  </si>
  <si>
    <t>Класс, группа, сорт</t>
  </si>
  <si>
    <t>3Б26(10)</t>
  </si>
  <si>
    <t>3Б26(8)</t>
  </si>
  <si>
    <t>3Б27</t>
  </si>
  <si>
    <t>3Б55</t>
  </si>
  <si>
    <t>3Б28</t>
  </si>
  <si>
    <t>16Б26(10)</t>
  </si>
  <si>
    <t>Габариты категории 3Б не более 500*500*1500 мм., масса от 0.2 кг.до 400 кг.</t>
  </si>
  <si>
    <t>Цена за негабарит минус 2200 руб./тн.</t>
  </si>
  <si>
    <t>Адрес производственной базы:</t>
  </si>
  <si>
    <t>г. Уфа, ул. Путейская, 25 (Промзона, территория Уфахимпром), тел. 229-42-97</t>
  </si>
  <si>
    <t>Юридический адрес: г. Уфа, ул. Бабушкина 25 офис №7, Тел. 282-15-80, 282-26-62</t>
  </si>
  <si>
    <t>Заготовительные цены на легированный лом нержавеющей стали</t>
  </si>
  <si>
    <t>_________________  Кукарин В.В.</t>
  </si>
  <si>
    <t>При вывозе лома Транспортом Покупателя стоимость работы а/м составляет 2 600 руб./час.</t>
  </si>
  <si>
    <t>от 26.05.2023 г.</t>
  </si>
  <si>
    <t>по г. Стерлитамак</t>
  </si>
  <si>
    <t>Физические лица</t>
  </si>
  <si>
    <t>г. Стерлитамак, 40-й проезд, д. 10, тел. 8 987 476 79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</si>
</sst>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17" x14ac:knownFonts="1"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10" xfId="0" applyBorder="1"/>
    <xf numFmtId="2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left" vertical="center"/>
    </xf>
    <xf numFmtId="2" fontId="12" fillId="0" borderId="0" xfId="1" applyNumberFormat="1" applyFont="1" applyAlignment="1">
      <alignment horizontal="left" vertical="center" wrapText="1"/>
    </xf>
    <xf numFmtId="164" fontId="13" fillId="0" borderId="0" xfId="1" applyNumberFormat="1" applyFont="1" applyAlignment="1">
      <alignment horizontal="left" vertical="center" wrapText="1"/>
    </xf>
    <xf numFmtId="164" fontId="14" fillId="0" borderId="0" xfId="1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3" fillId="0" borderId="0" xfId="1" applyNumberFormat="1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2" fontId="13" fillId="0" borderId="0" xfId="1" applyNumberFormat="1" applyFont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5</xdr:row>
      <xdr:rowOff>0</xdr:rowOff>
    </xdr:from>
    <xdr:to>
      <xdr:col>2</xdr:col>
      <xdr:colOff>2730499</xdr:colOff>
      <xdr:row>8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  <xdr:twoCellAnchor editAs="oneCell">
    <xdr:from>
      <xdr:col>0</xdr:col>
      <xdr:colOff>90054</xdr:colOff>
      <xdr:row>5</xdr:row>
      <xdr:rowOff>0</xdr:rowOff>
    </xdr:from>
    <xdr:to>
      <xdr:col>2</xdr:col>
      <xdr:colOff>2730499</xdr:colOff>
      <xdr:row>8</xdr:row>
      <xdr:rowOff>365125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64FA494-4B2B-42F4-BF38-285CC433F4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1000125"/>
          <a:ext cx="7241020" cy="1508125"/>
        </a:xfrm>
        <a:prstGeom prst="rect">
          <a:avLst/>
        </a:prstGeom>
      </xdr:spPr>
    </xdr:pic>
    <xdr:clientData/>
  </xdr:twoCellAnchor>
  <xdr:twoCellAnchor editAs="oneCell">
    <xdr:from>
      <xdr:col>0</xdr:col>
      <xdr:colOff>90054</xdr:colOff>
      <xdr:row>5</xdr:row>
      <xdr:rowOff>0</xdr:rowOff>
    </xdr:from>
    <xdr:to>
      <xdr:col>2</xdr:col>
      <xdr:colOff>2730499</xdr:colOff>
      <xdr:row>8</xdr:row>
      <xdr:rowOff>365125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3503D4-54D6-4075-82E8-383B2006E9A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1000125"/>
          <a:ext cx="7241020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556779</xdr:colOff>
      <xdr:row>3</xdr:row>
      <xdr:rowOff>95250</xdr:rowOff>
    </xdr:from>
    <xdr:to>
      <xdr:col>2</xdr:col>
      <xdr:colOff>3190874</xdr:colOff>
      <xdr:row>8</xdr:row>
      <xdr:rowOff>79375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A8B5D85-F118-4E43-903E-91D958282B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79" y="666750"/>
          <a:ext cx="7244195" cy="150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Share\&#1052;&#1045;&#1058;&#1040;&#1051;&#1051;&#1054;&#1051;&#1054;&#1052;\&#1043;&#1072;&#1074;&#1088;&#1080;&#1083;&#1086;&#1074;&#1072;%20&#1058;\&#1055;&#1056;&#1040;&#1049;&#1057;&#1067;\2023\&#1056;&#1072;&#1089;&#1095;&#1077;&#1090;%20&#1055;&#1088;&#1072;&#1081;&#1089;%20&#1086;&#1090;%2026.05.23%20-%20&#1053;&#1077;&#1088;&#10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Share\&#1052;&#1045;&#1058;&#1040;&#1051;&#1051;&#1054;&#1051;&#1054;&#1052;\&#1043;&#1072;&#1074;&#1088;&#1080;&#1083;&#1086;&#1074;&#1072;%20&#1058;\&#1055;&#1056;&#1040;&#1049;&#1057;&#1067;\2023\&#1050;&#1086;&#1087;&#1080;&#1103;%20&#1056;&#1072;&#1089;&#1095;&#1077;&#1090;%20&#1055;&#1088;&#1072;&#1081;&#1089;%20&#1086;&#1090;%2026.05.23%20-%20&#1053;&#1077;&#1088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Уфа"/>
      <sheetName val="Прайс Уфа"/>
      <sheetName val="Прайс Стерлитамак"/>
    </sheetNames>
    <sheetDataSet>
      <sheetData sheetId="0">
        <row r="9">
          <cell r="C9" t="str">
            <v>Легированный кусковой лом нерж.стали с содержанием никеля выше 9,3% и хрома от 16,9%.</v>
          </cell>
          <cell r="P9">
            <v>81100</v>
          </cell>
        </row>
        <row r="10">
          <cell r="C10" t="str">
            <v>Легированный кусковой лом нерж.стали с содержанием никеля 8,0-9,2% и хрома от 16,9%.</v>
          </cell>
          <cell r="P10">
            <v>62500</v>
          </cell>
        </row>
        <row r="11">
          <cell r="C11" t="str">
            <v>Легированный кусковой лом нерж.стали с содержанием никеля 8,0-8,7% и хрома от 16,9%.</v>
          </cell>
          <cell r="P11">
            <v>67200</v>
          </cell>
        </row>
        <row r="12">
          <cell r="C12" t="str">
            <v>Легированный кусковой лом нерж.стали с содержанием никеля 4,5-7,9% и хрома от 16,9%.</v>
          </cell>
          <cell r="P12">
            <v>42100</v>
          </cell>
        </row>
        <row r="13">
          <cell r="C13" t="str">
            <v>Легированный кусковой лом нерж.стали с содержанием никеля 11,9-13,8% , хрома от 16,9% и молибдена 1,9-3,8%.</v>
          </cell>
          <cell r="P13">
            <v>99900</v>
          </cell>
        </row>
        <row r="14">
          <cell r="C14" t="str">
            <v>Легированный кусковой лом нерж.стали с содерж.никеля от 17,9 -18,9% и хрома от 21,9%.</v>
          </cell>
          <cell r="P14">
            <v>127800</v>
          </cell>
        </row>
        <row r="15">
          <cell r="C15" t="str">
            <v>Стружка (Ni 9,3-11,9%, Cr 18% )</v>
          </cell>
          <cell r="P15">
            <v>46100</v>
          </cell>
        </row>
        <row r="16">
          <cell r="B16" t="str">
            <v>16Б26(8)</v>
          </cell>
          <cell r="C16" t="str">
            <v>Стружка (Ni 8,0-9,2%, Cr 18% )</v>
          </cell>
          <cell r="P16">
            <v>31200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Уфа"/>
      <sheetName val="Прайс Уфа"/>
      <sheetName val="Расчет Стерлитамак"/>
      <sheetName val="Прайс Стерлитамак"/>
    </sheetNames>
    <sheetDataSet>
      <sheetData sheetId="0">
        <row r="9">
          <cell r="C9" t="str">
            <v>Легированный кусковой лом нерж.стали с содержанием никеля выше 9,3% и хрома от 16,9%.</v>
          </cell>
        </row>
        <row r="10">
          <cell r="C10" t="str">
            <v>Легированный кусковой лом нерж.стали с содержанием никеля 8,0-9,2% и хрома от 16,9%.</v>
          </cell>
        </row>
        <row r="11">
          <cell r="C11" t="str">
            <v>Легированный кусковой лом нерж.стали с содержанием никеля 8,0-8,7% и хрома от 16,9%.</v>
          </cell>
        </row>
        <row r="12">
          <cell r="C12" t="str">
            <v>Легированный кусковой лом нерж.стали с содержанием никеля 4,5-7,9% и хрома от 16,9%.</v>
          </cell>
        </row>
        <row r="13">
          <cell r="C13" t="str">
            <v>Легированный кусковой лом нерж.стали с содержанием никеля 11,9-13,8% , хрома от 16,9% и молибдена 1,9-3,8%.</v>
          </cell>
        </row>
        <row r="14">
          <cell r="C14" t="str">
            <v>Легированный кусковой лом нерж.стали с содерж.никеля от 17,9 -18,9% и хрома от 21,9%.</v>
          </cell>
        </row>
        <row r="15">
          <cell r="C15" t="str">
            <v>Стружка (Ni 9,3-11,9%, Cr 18% )</v>
          </cell>
        </row>
        <row r="16">
          <cell r="B16" t="str">
            <v>16Б26(8)</v>
          </cell>
          <cell r="C16" t="str">
            <v>Стружка (Ni 8,0-9,2%, Cr 18% )</v>
          </cell>
        </row>
      </sheetData>
      <sheetData sheetId="1"/>
      <sheetData sheetId="2">
        <row r="9">
          <cell r="P9">
            <v>80000</v>
          </cell>
        </row>
        <row r="10">
          <cell r="P10">
            <v>61400</v>
          </cell>
        </row>
        <row r="15">
          <cell r="P15">
            <v>44900</v>
          </cell>
        </row>
        <row r="16">
          <cell r="P16">
            <v>30100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roko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6:J34"/>
  <sheetViews>
    <sheetView tabSelected="1" view="pageBreakPreview" zoomScale="60" zoomScaleNormal="55" workbookViewId="0">
      <selection activeCell="C9" sqref="C9"/>
    </sheetView>
  </sheetViews>
  <sheetFormatPr defaultRowHeight="15.75" x14ac:dyDescent="0.25"/>
  <cols>
    <col min="1" max="1" width="39.75" style="3" customWidth="1"/>
    <col min="2" max="2" width="20.625" style="3" customWidth="1"/>
    <col min="3" max="3" width="100.625" style="3" customWidth="1"/>
    <col min="4" max="5" width="30.625" style="3" customWidth="1"/>
    <col min="7" max="10" width="0" hidden="1" customWidth="1"/>
  </cols>
  <sheetData>
    <row r="6" spans="1:7" ht="30" customHeight="1" x14ac:dyDescent="0.25">
      <c r="D6" s="51" t="s">
        <v>0</v>
      </c>
      <c r="E6" s="51"/>
    </row>
    <row r="7" spans="1:7" ht="30" customHeight="1" x14ac:dyDescent="0.25">
      <c r="D7" s="51" t="s">
        <v>1</v>
      </c>
      <c r="E7" s="51"/>
    </row>
    <row r="8" spans="1:7" ht="30" customHeight="1" x14ac:dyDescent="0.45">
      <c r="D8" s="4"/>
      <c r="E8" s="4"/>
    </row>
    <row r="9" spans="1:7" ht="30" customHeight="1" x14ac:dyDescent="0.25">
      <c r="D9" s="51" t="s">
        <v>22</v>
      </c>
      <c r="E9" s="51"/>
    </row>
    <row r="10" spans="1:7" ht="35.1" customHeight="1" x14ac:dyDescent="0.4">
      <c r="D10" s="5"/>
      <c r="E10" s="5"/>
    </row>
    <row r="11" spans="1:7" s="6" customFormat="1" ht="39.950000000000003" customHeight="1" x14ac:dyDescent="0.55000000000000004">
      <c r="A11" s="52" t="s">
        <v>21</v>
      </c>
      <c r="B11" s="52"/>
      <c r="C11" s="52"/>
      <c r="D11" s="52"/>
      <c r="E11" s="52"/>
    </row>
    <row r="12" spans="1:7" s="6" customFormat="1" ht="39.950000000000003" customHeight="1" x14ac:dyDescent="0.55000000000000004">
      <c r="A12" s="52" t="s">
        <v>2</v>
      </c>
      <c r="B12" s="52"/>
      <c r="C12" s="52"/>
      <c r="D12" s="52"/>
      <c r="E12" s="52"/>
    </row>
    <row r="13" spans="1:7" s="1" customFormat="1" ht="39.950000000000003" customHeight="1" thickBot="1" x14ac:dyDescent="0.3">
      <c r="A13" s="7"/>
      <c r="B13" s="7"/>
      <c r="C13" s="7"/>
      <c r="D13" s="7"/>
      <c r="E13" s="9" t="s">
        <v>24</v>
      </c>
    </row>
    <row r="14" spans="1:7" ht="110.1" customHeight="1" x14ac:dyDescent="0.25">
      <c r="A14" s="38" t="s">
        <v>9</v>
      </c>
      <c r="B14" s="45" t="s">
        <v>3</v>
      </c>
      <c r="C14" s="46"/>
      <c r="D14" s="35" t="s">
        <v>8</v>
      </c>
      <c r="E14" s="36"/>
    </row>
    <row r="15" spans="1:7" ht="69.95" customHeight="1" thickBot="1" x14ac:dyDescent="0.3">
      <c r="A15" s="39"/>
      <c r="B15" s="47"/>
      <c r="C15" s="48"/>
      <c r="D15" s="13" t="s">
        <v>4</v>
      </c>
      <c r="E15" s="10" t="s">
        <v>5</v>
      </c>
    </row>
    <row r="16" spans="1:7" ht="69.95" customHeight="1" x14ac:dyDescent="0.25">
      <c r="A16" s="11" t="s">
        <v>10</v>
      </c>
      <c r="B16" s="40" t="str">
        <f>'[1]Расчет Уфа'!C9</f>
        <v>Легированный кусковой лом нерж.стали с содержанием никеля выше 9,3% и хрома от 16,9%.</v>
      </c>
      <c r="C16" s="41"/>
      <c r="D16" s="30">
        <f>'[1]Расчет Уфа'!P9-100</f>
        <v>81000</v>
      </c>
      <c r="E16" s="31">
        <f>FLOOR(D16-3%*D16,1000)</f>
        <v>78000</v>
      </c>
      <c r="G16" s="2">
        <f>D16-E16</f>
        <v>3000</v>
      </c>
    </row>
    <row r="17" spans="1:10" ht="69.95" customHeight="1" x14ac:dyDescent="0.25">
      <c r="A17" s="11" t="s">
        <v>11</v>
      </c>
      <c r="B17" s="40" t="str">
        <f>'[1]Расчет Уфа'!C10</f>
        <v>Легированный кусковой лом нерж.стали с содержанием никеля 8,0-9,2% и хрома от 16,9%.</v>
      </c>
      <c r="C17" s="41"/>
      <c r="D17" s="14">
        <f>'[1]Расчет Уфа'!P10</f>
        <v>62500</v>
      </c>
      <c r="E17" s="15">
        <f t="shared" ref="E17:E23" si="0">FLOOR(D17-3%*D17,1000)</f>
        <v>60000</v>
      </c>
      <c r="G17" s="2"/>
    </row>
    <row r="18" spans="1:10" ht="69.95" hidden="1" customHeight="1" x14ac:dyDescent="0.25">
      <c r="A18" s="12" t="s">
        <v>11</v>
      </c>
      <c r="B18" s="42" t="str">
        <f>'[1]Расчет Уфа'!C11</f>
        <v>Легированный кусковой лом нерж.стали с содержанием никеля 8,0-8,7% и хрома от 16,9%.</v>
      </c>
      <c r="C18" s="43"/>
      <c r="D18" s="16">
        <f>'[1]Расчет Уфа'!P11-200</f>
        <v>67000</v>
      </c>
      <c r="E18" s="15">
        <f t="shared" si="0"/>
        <v>64000</v>
      </c>
      <c r="G18" s="2">
        <f t="shared" ref="G18:G23" si="1">D18-E18</f>
        <v>3000</v>
      </c>
    </row>
    <row r="19" spans="1:10" ht="69.95" customHeight="1" thickBot="1" x14ac:dyDescent="0.3">
      <c r="A19" s="12" t="s">
        <v>12</v>
      </c>
      <c r="B19" s="42" t="str">
        <f>'[1]Расчет Уфа'!C12</f>
        <v>Легированный кусковой лом нерж.стали с содержанием никеля 4,5-7,9% и хрома от 16,9%.</v>
      </c>
      <c r="C19" s="43"/>
      <c r="D19" s="16">
        <f>'[1]Расчет Уфа'!P12-100</f>
        <v>42000</v>
      </c>
      <c r="E19" s="15">
        <f t="shared" si="0"/>
        <v>40000</v>
      </c>
      <c r="G19" s="2">
        <f t="shared" si="1"/>
        <v>2000</v>
      </c>
    </row>
    <row r="20" spans="1:10" ht="69.95" customHeight="1" thickBot="1" x14ac:dyDescent="0.3">
      <c r="A20" s="12" t="s">
        <v>13</v>
      </c>
      <c r="B20" s="42" t="str">
        <f>'[1]Расчет Уфа'!C13</f>
        <v>Легированный кусковой лом нерж.стали с содержанием никеля 11,9-13,8% , хрома от 16,9% и молибдена 1,9-3,8%.</v>
      </c>
      <c r="C20" s="43"/>
      <c r="D20" s="16">
        <f>'[1]Расчет Уфа'!P13+100</f>
        <v>100000</v>
      </c>
      <c r="E20" s="15">
        <f t="shared" si="0"/>
        <v>97000</v>
      </c>
      <c r="G20" s="2">
        <f t="shared" si="1"/>
        <v>3000</v>
      </c>
      <c r="J20" s="8"/>
    </row>
    <row r="21" spans="1:10" ht="69.95" customHeight="1" x14ac:dyDescent="0.25">
      <c r="A21" s="12" t="s">
        <v>14</v>
      </c>
      <c r="B21" s="42" t="str">
        <f>'[1]Расчет Уфа'!C14</f>
        <v>Легированный кусковой лом нерж.стали с содерж.никеля от 17,9 -18,9% и хрома от 21,9%.</v>
      </c>
      <c r="C21" s="43"/>
      <c r="D21" s="16">
        <f>'[1]Расчет Уфа'!P14+200</f>
        <v>128000</v>
      </c>
      <c r="E21" s="15">
        <f t="shared" si="0"/>
        <v>124000</v>
      </c>
      <c r="G21" s="2"/>
    </row>
    <row r="22" spans="1:10" ht="69.95" customHeight="1" x14ac:dyDescent="0.25">
      <c r="A22" s="12" t="s">
        <v>15</v>
      </c>
      <c r="B22" s="42" t="str">
        <f>'[1]Расчет Уфа'!C15</f>
        <v>Стружка (Ni 9,3-11,9%, Cr 18% )</v>
      </c>
      <c r="C22" s="44"/>
      <c r="D22" s="16">
        <f>'[1]Расчет Уфа'!P15-100</f>
        <v>46000</v>
      </c>
      <c r="E22" s="32">
        <f t="shared" si="0"/>
        <v>44000</v>
      </c>
      <c r="G22" s="2">
        <f t="shared" si="1"/>
        <v>2000</v>
      </c>
    </row>
    <row r="23" spans="1:10" ht="69.95" customHeight="1" thickBot="1" x14ac:dyDescent="0.3">
      <c r="A23" s="34" t="str">
        <f>'[1]Расчет Уфа'!B16</f>
        <v>16Б26(8)</v>
      </c>
      <c r="B23" s="49" t="str">
        <f>'[1]Расчет Уфа'!C16</f>
        <v>Стружка (Ni 8,0-9,2%, Cr 18% )</v>
      </c>
      <c r="C23" s="50"/>
      <c r="D23" s="17">
        <f>'[1]Расчет Уфа'!P16-200</f>
        <v>31000</v>
      </c>
      <c r="E23" s="33">
        <f t="shared" si="0"/>
        <v>30000</v>
      </c>
      <c r="G23" s="2">
        <f t="shared" si="1"/>
        <v>1000</v>
      </c>
    </row>
    <row r="24" spans="1:10" ht="54.95" customHeight="1" x14ac:dyDescent="0.25">
      <c r="A24" s="26"/>
      <c r="B24" s="26"/>
      <c r="C24" s="27"/>
      <c r="D24" s="28"/>
      <c r="E24" s="29"/>
      <c r="G24" s="2"/>
    </row>
    <row r="25" spans="1:10" ht="54.95" customHeight="1" x14ac:dyDescent="0.25">
      <c r="A25" s="26"/>
      <c r="B25" s="26"/>
      <c r="C25" s="27"/>
      <c r="D25" s="28"/>
      <c r="E25" s="29"/>
      <c r="G25" s="2"/>
    </row>
    <row r="26" spans="1:10" ht="54.95" customHeight="1" x14ac:dyDescent="0.25">
      <c r="A26" s="26"/>
      <c r="B26" s="26"/>
      <c r="C26" s="27"/>
      <c r="D26" s="28"/>
      <c r="E26" s="29"/>
      <c r="G26" s="2"/>
    </row>
    <row r="27" spans="1:10" s="18" customFormat="1" ht="50.1" customHeight="1" x14ac:dyDescent="0.25">
      <c r="A27" s="21" t="s">
        <v>23</v>
      </c>
      <c r="B27" s="22"/>
      <c r="C27" s="23"/>
      <c r="D27" s="24"/>
      <c r="E27" s="25"/>
      <c r="F27" s="19"/>
    </row>
    <row r="28" spans="1:10" s="18" customFormat="1" ht="50.1" customHeight="1" x14ac:dyDescent="0.25">
      <c r="A28" s="21" t="s">
        <v>16</v>
      </c>
      <c r="B28" s="21"/>
      <c r="C28" s="21"/>
      <c r="D28" s="21"/>
      <c r="E28" s="21"/>
    </row>
    <row r="29" spans="1:10" s="18" customFormat="1" ht="50.1" customHeight="1" x14ac:dyDescent="0.25">
      <c r="A29" s="37" t="s">
        <v>17</v>
      </c>
      <c r="B29" s="37"/>
      <c r="C29" s="37"/>
      <c r="D29" s="37"/>
      <c r="E29" s="37"/>
    </row>
    <row r="30" spans="1:10" s="18" customFormat="1" ht="50.1" customHeight="1" x14ac:dyDescent="0.25">
      <c r="A30" s="37" t="s">
        <v>18</v>
      </c>
      <c r="B30" s="37"/>
      <c r="C30" s="37"/>
      <c r="D30" s="37"/>
      <c r="E30" s="37"/>
    </row>
    <row r="31" spans="1:10" s="18" customFormat="1" ht="50.1" customHeight="1" x14ac:dyDescent="0.25">
      <c r="A31" s="55" t="s">
        <v>19</v>
      </c>
      <c r="B31" s="55"/>
      <c r="C31" s="55"/>
      <c r="D31" s="55"/>
      <c r="E31" s="55"/>
    </row>
    <row r="32" spans="1:10" s="18" customFormat="1" ht="50.1" customHeight="1" x14ac:dyDescent="0.25">
      <c r="A32" s="55" t="s">
        <v>20</v>
      </c>
      <c r="B32" s="55"/>
      <c r="C32" s="55"/>
      <c r="D32" s="55"/>
      <c r="E32" s="55"/>
    </row>
    <row r="33" spans="1:5" s="18" customFormat="1" ht="50.1" customHeight="1" x14ac:dyDescent="0.25">
      <c r="A33" s="53" t="s">
        <v>6</v>
      </c>
      <c r="B33" s="53"/>
      <c r="C33" s="53"/>
      <c r="D33" s="53"/>
      <c r="E33" s="53"/>
    </row>
    <row r="34" spans="1:5" s="20" customFormat="1" ht="32.25" customHeight="1" x14ac:dyDescent="0.25">
      <c r="A34" s="54" t="s">
        <v>7</v>
      </c>
      <c r="B34" s="54"/>
      <c r="C34" s="54"/>
      <c r="D34" s="54"/>
      <c r="E34" s="54"/>
    </row>
  </sheetData>
  <mergeCells count="22">
    <mergeCell ref="A33:E33"/>
    <mergeCell ref="A34:E34"/>
    <mergeCell ref="A31:E31"/>
    <mergeCell ref="A32:E32"/>
    <mergeCell ref="A30:E30"/>
    <mergeCell ref="D6:E6"/>
    <mergeCell ref="D7:E7"/>
    <mergeCell ref="D9:E9"/>
    <mergeCell ref="A11:E11"/>
    <mergeCell ref="A12:E12"/>
    <mergeCell ref="D14:E14"/>
    <mergeCell ref="A29:E29"/>
    <mergeCell ref="A14:A15"/>
    <mergeCell ref="B17:C17"/>
    <mergeCell ref="B21:C21"/>
    <mergeCell ref="B22:C22"/>
    <mergeCell ref="B14:C15"/>
    <mergeCell ref="B16:C16"/>
    <mergeCell ref="B18:C18"/>
    <mergeCell ref="B19:C19"/>
    <mergeCell ref="B20:C20"/>
    <mergeCell ref="B23:C23"/>
  </mergeCells>
  <hyperlinks>
    <hyperlink ref="A34" r:id="rId1"/>
  </hyperlinks>
  <pageMargins left="0.59055118110236227" right="0.59055118110236227" top="0.19685039370078741" bottom="0.19685039370078741" header="0" footer="0"/>
  <pageSetup paperSize="9" scale="3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4"/>
  <sheetViews>
    <sheetView view="pageBreakPreview" zoomScale="25" zoomScaleNormal="25" zoomScaleSheetLayoutView="25" workbookViewId="0">
      <selection activeCell="D15" sqref="D15:E15"/>
    </sheetView>
  </sheetViews>
  <sheetFormatPr defaultRowHeight="15.75" x14ac:dyDescent="0.25"/>
  <cols>
    <col min="1" max="1" width="39.75" style="3" customWidth="1"/>
    <col min="2" max="2" width="20.625" style="3" customWidth="1"/>
    <col min="3" max="3" width="100.625" style="3" customWidth="1"/>
    <col min="4" max="5" width="30.625" style="3" customWidth="1"/>
  </cols>
  <sheetData>
    <row r="6" spans="1:5" ht="30" customHeight="1" x14ac:dyDescent="0.25">
      <c r="D6" s="51" t="s">
        <v>0</v>
      </c>
      <c r="E6" s="51"/>
    </row>
    <row r="7" spans="1:5" ht="30" customHeight="1" x14ac:dyDescent="0.25">
      <c r="D7" s="51" t="s">
        <v>1</v>
      </c>
      <c r="E7" s="51"/>
    </row>
    <row r="8" spans="1:5" ht="30" customHeight="1" x14ac:dyDescent="0.45">
      <c r="D8" s="4"/>
      <c r="E8" s="4"/>
    </row>
    <row r="9" spans="1:5" ht="30" customHeight="1" x14ac:dyDescent="0.25">
      <c r="D9" s="51" t="s">
        <v>22</v>
      </c>
      <c r="E9" s="51"/>
    </row>
    <row r="10" spans="1:5" ht="35.1" customHeight="1" x14ac:dyDescent="0.4">
      <c r="D10" s="5"/>
      <c r="E10" s="5"/>
    </row>
    <row r="11" spans="1:5" s="6" customFormat="1" ht="39.950000000000003" customHeight="1" x14ac:dyDescent="0.55000000000000004">
      <c r="A11" s="52" t="s">
        <v>21</v>
      </c>
      <c r="B11" s="52"/>
      <c r="C11" s="52"/>
      <c r="D11" s="52"/>
      <c r="E11" s="52"/>
    </row>
    <row r="12" spans="1:5" s="6" customFormat="1" ht="39.950000000000003" customHeight="1" x14ac:dyDescent="0.55000000000000004">
      <c r="A12" s="52" t="s">
        <v>25</v>
      </c>
      <c r="B12" s="52"/>
      <c r="C12" s="52"/>
      <c r="D12" s="52"/>
      <c r="E12" s="52"/>
    </row>
    <row r="13" spans="1:5" s="1" customFormat="1" ht="39.950000000000003" customHeight="1" thickBot="1" x14ac:dyDescent="0.3">
      <c r="A13" s="7"/>
      <c r="B13" s="7"/>
      <c r="C13" s="7"/>
      <c r="D13" s="7"/>
      <c r="E13" s="9" t="s">
        <v>24</v>
      </c>
    </row>
    <row r="14" spans="1:5" ht="110.1" customHeight="1" x14ac:dyDescent="0.25">
      <c r="A14" s="38" t="s">
        <v>9</v>
      </c>
      <c r="B14" s="45" t="s">
        <v>3</v>
      </c>
      <c r="C14" s="46"/>
      <c r="D14" s="35" t="s">
        <v>8</v>
      </c>
      <c r="E14" s="36"/>
    </row>
    <row r="15" spans="1:5" ht="69.95" customHeight="1" thickBot="1" x14ac:dyDescent="0.3">
      <c r="A15" s="39"/>
      <c r="B15" s="47"/>
      <c r="C15" s="48"/>
      <c r="D15" s="56" t="s">
        <v>26</v>
      </c>
      <c r="E15" s="57"/>
    </row>
    <row r="16" spans="1:5" ht="69.95" customHeight="1" x14ac:dyDescent="0.25">
      <c r="A16" s="11" t="s">
        <v>10</v>
      </c>
      <c r="B16" s="40" t="str">
        <f>'[2]Расчет Уфа'!C9</f>
        <v>Легированный кусковой лом нерж.стали с содержанием никеля выше 9,3% и хрома от 16,9%.</v>
      </c>
      <c r="C16" s="41"/>
      <c r="D16" s="58">
        <f>FLOOR('[2]Расчет Стерлитамак'!P9-3%*'[2]Расчет Стерлитамак'!P9,1000)</f>
        <v>77000</v>
      </c>
      <c r="E16" s="59"/>
    </row>
    <row r="17" spans="1:8" ht="69.95" customHeight="1" x14ac:dyDescent="0.25">
      <c r="A17" s="11" t="s">
        <v>11</v>
      </c>
      <c r="B17" s="40" t="str">
        <f>'[2]Расчет Уфа'!C10</f>
        <v>Легированный кусковой лом нерж.стали с содержанием никеля 8,0-9,2% и хрома от 16,9%.</v>
      </c>
      <c r="C17" s="41"/>
      <c r="D17" s="60">
        <f>FLOOR('[2]Расчет Стерлитамак'!P10-3%*'[2]Расчет Стерлитамак'!P10,1000)</f>
        <v>59000</v>
      </c>
      <c r="E17" s="61"/>
    </row>
    <row r="18" spans="1:8" ht="69.95" hidden="1" customHeight="1" x14ac:dyDescent="0.25">
      <c r="A18" s="12" t="s">
        <v>11</v>
      </c>
      <c r="B18" s="42" t="str">
        <f>'[2]Расчет Уфа'!C11</f>
        <v>Легированный кусковой лом нерж.стали с содержанием никеля 8,0-8,7% и хрома от 16,9%.</v>
      </c>
      <c r="C18" s="43"/>
      <c r="D18" s="16"/>
      <c r="E18" s="32">
        <f t="shared" ref="E18:E21" si="0">FLOOR(D18-3%*D18,1000)</f>
        <v>0</v>
      </c>
    </row>
    <row r="19" spans="1:8" ht="69.95" hidden="1" customHeight="1" x14ac:dyDescent="0.25">
      <c r="A19" s="12" t="s">
        <v>12</v>
      </c>
      <c r="B19" s="42" t="str">
        <f>'[2]Расчет Уфа'!C12</f>
        <v>Легированный кусковой лом нерж.стали с содержанием никеля 4,5-7,9% и хрома от 16,9%.</v>
      </c>
      <c r="C19" s="43"/>
      <c r="D19" s="16"/>
      <c r="E19" s="32">
        <f t="shared" si="0"/>
        <v>0</v>
      </c>
    </row>
    <row r="20" spans="1:8" ht="69.95" hidden="1" customHeight="1" thickBot="1" x14ac:dyDescent="0.3">
      <c r="A20" s="12" t="s">
        <v>13</v>
      </c>
      <c r="B20" s="42" t="str">
        <f>'[2]Расчет Уфа'!C13</f>
        <v>Легированный кусковой лом нерж.стали с содержанием никеля 11,9-13,8% , хрома от 16,9% и молибдена 1,9-3,8%.</v>
      </c>
      <c r="C20" s="43"/>
      <c r="D20" s="16"/>
      <c r="E20" s="32">
        <f t="shared" si="0"/>
        <v>0</v>
      </c>
      <c r="H20" s="8"/>
    </row>
    <row r="21" spans="1:8" ht="69.95" hidden="1" customHeight="1" x14ac:dyDescent="0.25">
      <c r="A21" s="12" t="s">
        <v>14</v>
      </c>
      <c r="B21" s="42" t="str">
        <f>'[2]Расчет Уфа'!C14</f>
        <v>Легированный кусковой лом нерж.стали с содерж.никеля от 17,9 -18,9% и хрома от 21,9%.</v>
      </c>
      <c r="C21" s="43"/>
      <c r="D21" s="16"/>
      <c r="E21" s="32">
        <f t="shared" si="0"/>
        <v>0</v>
      </c>
    </row>
    <row r="22" spans="1:8" ht="69.95" customHeight="1" x14ac:dyDescent="0.25">
      <c r="A22" s="12" t="s">
        <v>15</v>
      </c>
      <c r="B22" s="42" t="str">
        <f>'[2]Расчет Уфа'!C15</f>
        <v>Стружка (Ni 9,3-11,9%, Cr 18% )</v>
      </c>
      <c r="C22" s="43"/>
      <c r="D22" s="60">
        <f>FLOOR('[2]Расчет Стерлитамак'!P15-3%*'[2]Расчет Стерлитамак'!P15,1000)</f>
        <v>43000</v>
      </c>
      <c r="E22" s="61"/>
    </row>
    <row r="23" spans="1:8" ht="69.95" customHeight="1" thickBot="1" x14ac:dyDescent="0.3">
      <c r="A23" s="34" t="str">
        <f>'[2]Расчет Уфа'!B16</f>
        <v>16Б26(8)</v>
      </c>
      <c r="B23" s="49" t="str">
        <f>'[2]Расчет Уфа'!C16</f>
        <v>Стружка (Ni 8,0-9,2%, Cr 18% )</v>
      </c>
      <c r="C23" s="50"/>
      <c r="D23" s="62">
        <f>FLOOR('[2]Расчет Стерлитамак'!P16-3%*'[2]Расчет Стерлитамак'!P16,1000)</f>
        <v>29000</v>
      </c>
      <c r="E23" s="63"/>
    </row>
    <row r="24" spans="1:8" ht="54.95" customHeight="1" x14ac:dyDescent="0.25">
      <c r="A24" s="26"/>
      <c r="B24" s="26"/>
      <c r="C24" s="27"/>
      <c r="D24" s="28"/>
      <c r="E24" s="29"/>
    </row>
    <row r="25" spans="1:8" ht="54.95" customHeight="1" x14ac:dyDescent="0.25">
      <c r="A25" s="26"/>
      <c r="B25" s="26"/>
      <c r="C25" s="27"/>
      <c r="D25" s="28"/>
      <c r="E25" s="29"/>
    </row>
    <row r="26" spans="1:8" ht="54.95" customHeight="1" x14ac:dyDescent="0.25">
      <c r="A26" s="26"/>
      <c r="B26" s="26"/>
      <c r="C26" s="27"/>
      <c r="D26" s="28"/>
      <c r="E26" s="29"/>
    </row>
    <row r="27" spans="1:8" s="18" customFormat="1" ht="50.1" customHeight="1" x14ac:dyDescent="0.25">
      <c r="A27" s="21" t="s">
        <v>23</v>
      </c>
      <c r="B27" s="22"/>
      <c r="C27" s="23"/>
      <c r="D27" s="24"/>
      <c r="E27" s="25"/>
    </row>
    <row r="28" spans="1:8" s="18" customFormat="1" ht="50.1" customHeight="1" x14ac:dyDescent="0.25">
      <c r="A28" s="21" t="s">
        <v>16</v>
      </c>
      <c r="B28" s="21"/>
      <c r="C28" s="21"/>
      <c r="D28" s="21"/>
      <c r="E28" s="21"/>
    </row>
    <row r="29" spans="1:8" s="18" customFormat="1" ht="50.1" customHeight="1" x14ac:dyDescent="0.25">
      <c r="A29" s="37" t="s">
        <v>17</v>
      </c>
      <c r="B29" s="37"/>
      <c r="C29" s="37"/>
      <c r="D29" s="37"/>
      <c r="E29" s="37"/>
    </row>
    <row r="30" spans="1:8" s="18" customFormat="1" ht="50.1" customHeight="1" x14ac:dyDescent="0.25">
      <c r="A30" s="37" t="s">
        <v>18</v>
      </c>
      <c r="B30" s="37"/>
      <c r="C30" s="37"/>
      <c r="D30" s="37"/>
      <c r="E30" s="37"/>
    </row>
    <row r="31" spans="1:8" s="18" customFormat="1" ht="50.1" customHeight="1" x14ac:dyDescent="0.25">
      <c r="A31" s="55" t="s">
        <v>27</v>
      </c>
      <c r="B31" s="55"/>
      <c r="C31" s="55"/>
      <c r="D31" s="55"/>
      <c r="E31" s="55"/>
    </row>
    <row r="32" spans="1:8" s="18" customFormat="1" ht="50.1" customHeight="1" x14ac:dyDescent="0.25">
      <c r="A32" s="55" t="s">
        <v>20</v>
      </c>
      <c r="B32" s="55"/>
      <c r="C32" s="55"/>
      <c r="D32" s="55"/>
      <c r="E32" s="55"/>
    </row>
    <row r="33" spans="1:5" s="18" customFormat="1" ht="50.1" customHeight="1" x14ac:dyDescent="0.25">
      <c r="A33" s="53" t="s">
        <v>6</v>
      </c>
      <c r="B33" s="53"/>
      <c r="C33" s="53"/>
      <c r="D33" s="53"/>
      <c r="E33" s="53"/>
    </row>
    <row r="34" spans="1:5" s="20" customFormat="1" ht="32.25" customHeight="1" x14ac:dyDescent="0.25">
      <c r="A34" s="54" t="s">
        <v>7</v>
      </c>
      <c r="B34" s="54"/>
      <c r="C34" s="54"/>
      <c r="D34" s="54"/>
      <c r="E34" s="54"/>
    </row>
  </sheetData>
  <mergeCells count="27">
    <mergeCell ref="A34:E34"/>
    <mergeCell ref="B20:C20"/>
    <mergeCell ref="B21:C21"/>
    <mergeCell ref="B22:C22"/>
    <mergeCell ref="D22:E22"/>
    <mergeCell ref="B23:C23"/>
    <mergeCell ref="D23:E23"/>
    <mergeCell ref="A29:E29"/>
    <mergeCell ref="A30:E30"/>
    <mergeCell ref="A31:E31"/>
    <mergeCell ref="A32:E32"/>
    <mergeCell ref="A33:E33"/>
    <mergeCell ref="B19:C19"/>
    <mergeCell ref="D6:E6"/>
    <mergeCell ref="D7:E7"/>
    <mergeCell ref="D9:E9"/>
    <mergeCell ref="A11:E11"/>
    <mergeCell ref="A12:E12"/>
    <mergeCell ref="A14:A15"/>
    <mergeCell ref="B14:C15"/>
    <mergeCell ref="D14:E14"/>
    <mergeCell ref="D15:E15"/>
    <mergeCell ref="B16:C16"/>
    <mergeCell ref="D16:E16"/>
    <mergeCell ref="B17:C17"/>
    <mergeCell ref="D17:E17"/>
    <mergeCell ref="B18:C18"/>
  </mergeCells>
  <hyperlinks>
    <hyperlink ref="A34" r:id="rId1"/>
  </hyperlinks>
  <pageMargins left="0.39370078740157483" right="0.39370078740157483" top="0.39370078740157483" bottom="0.39370078740157483" header="0" footer="0"/>
  <pageSetup paperSize="9" scale="3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Уфа</vt:lpstr>
      <vt:lpstr>Прайс Стерлитамак</vt:lpstr>
      <vt:lpstr>'Прайс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2023-05-26T05:32:41Z</cp:lastPrinted>
  <dcterms:created xsi:type="dcterms:W3CDTF">2016-05-10T09:27:16Z</dcterms:created>
  <dcterms:modified xsi:type="dcterms:W3CDTF">2023-05-26T08:12:09Z</dcterms:modified>
</cp:coreProperties>
</file>